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<sst xmlns="http://schemas.openxmlformats.org/spreadsheetml/2006/main" count="52" uniqueCount="24">
  <si>
    <t>附件</t>
  </si>
  <si>
    <t>2022年公共图书馆、美术馆、文化馆（站）免费开放中央和省级补助资金预算分配表</t>
  </si>
  <si>
    <t>单位名称</t>
  </si>
  <si>
    <t>按地方承担标准（补助标准总额20%）省级承担比例</t>
  </si>
  <si>
    <t>合计</t>
  </si>
  <si>
    <t>公共图书馆</t>
  </si>
  <si>
    <t xml:space="preserve">文化馆   </t>
  </si>
  <si>
    <t xml:space="preserve">美术馆   </t>
  </si>
  <si>
    <t xml:space="preserve">文化站（中心） </t>
  </si>
  <si>
    <t>机构数（个）</t>
  </si>
  <si>
    <t>资金（万元）</t>
  </si>
  <si>
    <t>小计</t>
  </si>
  <si>
    <t>中央</t>
  </si>
  <si>
    <t>省级</t>
  </si>
  <si>
    <t>市级</t>
  </si>
  <si>
    <t>县级</t>
  </si>
  <si>
    <t>乡镇个数</t>
  </si>
  <si>
    <t>街道个数</t>
  </si>
  <si>
    <t xml:space="preserve">  广元市</t>
  </si>
  <si>
    <t xml:space="preserve">    广元市本级</t>
  </si>
  <si>
    <t xml:space="preserve">    利州区</t>
  </si>
  <si>
    <t xml:space="preserve">    昭化区</t>
  </si>
  <si>
    <t xml:space="preserve">    朝天区</t>
  </si>
  <si>
    <t xml:space="preserve">    经开区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</si>
</sst>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"/>
    <numFmt numFmtId="177" formatCode="0_ "/>
  </numFmts>
  <fonts count="32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27" borderId="7" applyNumberFormat="0" applyAlignment="0" applyProtection="0">
      <alignment vertical="center"/>
    </xf>
    <xf numFmtId="0" fontId="29" fillId="27" borderId="3" applyNumberFormat="0" applyAlignment="0" applyProtection="0">
      <alignment vertical="center"/>
    </xf>
    <xf numFmtId="0" fontId="30" fillId="32" borderId="8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right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shrinkToFit="1"/>
    </xf>
    <xf numFmtId="0" fontId="6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shrinkToFit="1"/>
    </xf>
    <xf numFmtId="9" fontId="2" fillId="0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right" vertical="center"/>
    </xf>
    <xf numFmtId="176" fontId="11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tabSelected="1" workbookViewId="0">
      <selection activeCell="G17" sqref="G17"/>
    </sheetView>
  </sheetViews>
  <sheetFormatPr defaultColWidth="9" defaultRowHeight="14.4"/>
  <cols>
    <col min="1" max="1" width="13.1296296296296" customWidth="1"/>
    <col min="2" max="2" width="6" customWidth="1"/>
    <col min="3" max="6" width="7.75" customWidth="1"/>
    <col min="7" max="9" width="4.5" customWidth="1"/>
    <col min="10" max="10" width="8.66666666666667" customWidth="1"/>
    <col min="11" max="11" width="6.62962962962963" customWidth="1"/>
    <col min="12" max="12" width="7.66666666666667" customWidth="1"/>
    <col min="13" max="15" width="4.5" customWidth="1"/>
    <col min="16" max="16" width="8.66666666666667" customWidth="1"/>
    <col min="17" max="18" width="6.5" customWidth="1"/>
    <col min="19" max="21" width="4.5" customWidth="1"/>
    <col min="22" max="22" width="7.77777777777778" customWidth="1"/>
    <col min="23" max="23" width="6.5" customWidth="1"/>
    <col min="24" max="24" width="5.88888888888889" customWidth="1"/>
    <col min="25" max="26" width="5.66666666666667" customWidth="1"/>
    <col min="27" max="27" width="4.5" customWidth="1"/>
    <col min="28" max="28" width="8.66666666666667" customWidth="1"/>
    <col min="29" max="29" width="6.75" customWidth="1"/>
    <col min="30" max="30" width="10.1203703703704" customWidth="1"/>
  </cols>
  <sheetData>
    <row r="1" ht="17.4" spans="1:30">
      <c r="A1" s="1" t="s">
        <v>0</v>
      </c>
      <c r="B1" s="2"/>
      <c r="C1" s="3"/>
      <c r="D1" s="4"/>
      <c r="E1" s="4"/>
      <c r="F1" s="4"/>
      <c r="G1" s="5"/>
      <c r="H1" s="5"/>
      <c r="I1" s="5"/>
      <c r="J1" s="22"/>
      <c r="K1" s="22"/>
      <c r="L1" s="22"/>
      <c r="M1" s="5"/>
      <c r="N1" s="5"/>
      <c r="O1" s="5"/>
      <c r="P1" s="22"/>
      <c r="Q1" s="22"/>
      <c r="R1" s="22"/>
      <c r="S1" s="5"/>
      <c r="T1" s="5"/>
      <c r="U1" s="5"/>
      <c r="V1" s="22"/>
      <c r="W1" s="22"/>
      <c r="X1" s="22"/>
      <c r="Y1" s="5"/>
      <c r="Z1" s="5"/>
      <c r="AA1" s="5"/>
      <c r="AB1" s="22"/>
      <c r="AC1" s="22"/>
      <c r="AD1" s="22"/>
    </row>
    <row r="2" ht="22.2" spans="1:30">
      <c r="A2" s="6" t="s">
        <v>1</v>
      </c>
      <c r="B2" s="6"/>
      <c r="C2" s="6"/>
      <c r="D2" s="7"/>
      <c r="E2" s="7"/>
      <c r="F2" s="7"/>
      <c r="G2" s="6"/>
      <c r="H2" s="6"/>
      <c r="I2" s="6"/>
      <c r="J2" s="7"/>
      <c r="K2" s="7"/>
      <c r="L2" s="7"/>
      <c r="M2" s="6"/>
      <c r="N2" s="6"/>
      <c r="O2" s="6"/>
      <c r="P2" s="7"/>
      <c r="Q2" s="7"/>
      <c r="R2" s="7"/>
      <c r="S2" s="6"/>
      <c r="T2" s="6"/>
      <c r="U2" s="6"/>
      <c r="V2" s="7"/>
      <c r="W2" s="7"/>
      <c r="X2" s="7"/>
      <c r="Y2" s="6"/>
      <c r="Z2" s="6"/>
      <c r="AA2" s="6"/>
      <c r="AB2" s="7"/>
      <c r="AC2" s="7"/>
      <c r="AD2" s="7"/>
    </row>
    <row r="3" spans="1:30">
      <c r="A3" s="8" t="s">
        <v>2</v>
      </c>
      <c r="B3" s="9" t="s">
        <v>3</v>
      </c>
      <c r="C3" s="10" t="s">
        <v>4</v>
      </c>
      <c r="D3" s="10"/>
      <c r="E3" s="10"/>
      <c r="F3" s="10"/>
      <c r="G3" s="11" t="s">
        <v>5</v>
      </c>
      <c r="H3" s="11"/>
      <c r="I3" s="11"/>
      <c r="J3" s="11"/>
      <c r="K3" s="11"/>
      <c r="L3" s="11"/>
      <c r="M3" s="11" t="s">
        <v>6</v>
      </c>
      <c r="N3" s="11"/>
      <c r="O3" s="11"/>
      <c r="P3" s="11"/>
      <c r="Q3" s="11"/>
      <c r="R3" s="11"/>
      <c r="S3" s="11" t="s">
        <v>7</v>
      </c>
      <c r="T3" s="11"/>
      <c r="U3" s="11"/>
      <c r="V3" s="11"/>
      <c r="W3" s="11"/>
      <c r="X3" s="11"/>
      <c r="Y3" s="11" t="s">
        <v>8</v>
      </c>
      <c r="Z3" s="11"/>
      <c r="AA3" s="11"/>
      <c r="AB3" s="11"/>
      <c r="AC3" s="11"/>
      <c r="AD3" s="11"/>
    </row>
    <row r="4" spans="1:30">
      <c r="A4" s="8"/>
      <c r="B4" s="9"/>
      <c r="C4" s="12" t="s">
        <v>9</v>
      </c>
      <c r="D4" s="13" t="s">
        <v>10</v>
      </c>
      <c r="E4" s="13"/>
      <c r="F4" s="13"/>
      <c r="G4" s="14" t="s">
        <v>9</v>
      </c>
      <c r="H4" s="14"/>
      <c r="I4" s="14"/>
      <c r="J4" s="14" t="s">
        <v>10</v>
      </c>
      <c r="K4" s="14"/>
      <c r="L4" s="14"/>
      <c r="M4" s="14" t="s">
        <v>9</v>
      </c>
      <c r="N4" s="14"/>
      <c r="O4" s="14"/>
      <c r="P4" s="14" t="s">
        <v>10</v>
      </c>
      <c r="Q4" s="14"/>
      <c r="R4" s="14"/>
      <c r="S4" s="14" t="s">
        <v>9</v>
      </c>
      <c r="T4" s="14"/>
      <c r="U4" s="14"/>
      <c r="V4" s="14" t="s">
        <v>10</v>
      </c>
      <c r="W4" s="14"/>
      <c r="X4" s="14"/>
      <c r="Y4" s="14" t="s">
        <v>9</v>
      </c>
      <c r="Z4" s="14"/>
      <c r="AA4" s="14"/>
      <c r="AB4" s="14" t="s">
        <v>10</v>
      </c>
      <c r="AC4" s="14"/>
      <c r="AD4" s="14"/>
    </row>
    <row r="5" ht="21.6" spans="1:30">
      <c r="A5" s="8"/>
      <c r="B5" s="9"/>
      <c r="C5" s="12"/>
      <c r="D5" s="14" t="s">
        <v>11</v>
      </c>
      <c r="E5" s="14" t="s">
        <v>12</v>
      </c>
      <c r="F5" s="14" t="s">
        <v>13</v>
      </c>
      <c r="G5" s="14" t="s">
        <v>11</v>
      </c>
      <c r="H5" s="14" t="s">
        <v>14</v>
      </c>
      <c r="I5" s="14" t="s">
        <v>15</v>
      </c>
      <c r="J5" s="14" t="s">
        <v>11</v>
      </c>
      <c r="K5" s="14" t="s">
        <v>12</v>
      </c>
      <c r="L5" s="14" t="s">
        <v>13</v>
      </c>
      <c r="M5" s="14" t="s">
        <v>11</v>
      </c>
      <c r="N5" s="14" t="s">
        <v>14</v>
      </c>
      <c r="O5" s="14" t="s">
        <v>15</v>
      </c>
      <c r="P5" s="14" t="s">
        <v>11</v>
      </c>
      <c r="Q5" s="14" t="s">
        <v>12</v>
      </c>
      <c r="R5" s="14" t="s">
        <v>13</v>
      </c>
      <c r="S5" s="14" t="s">
        <v>11</v>
      </c>
      <c r="T5" s="14" t="s">
        <v>14</v>
      </c>
      <c r="U5" s="14" t="s">
        <v>15</v>
      </c>
      <c r="V5" s="14" t="s">
        <v>11</v>
      </c>
      <c r="W5" s="14" t="s">
        <v>12</v>
      </c>
      <c r="X5" s="14" t="s">
        <v>13</v>
      </c>
      <c r="Y5" s="14" t="s">
        <v>11</v>
      </c>
      <c r="Z5" s="14" t="s">
        <v>16</v>
      </c>
      <c r="AA5" s="14" t="s">
        <v>17</v>
      </c>
      <c r="AB5" s="14" t="s">
        <v>11</v>
      </c>
      <c r="AC5" s="14" t="s">
        <v>12</v>
      </c>
      <c r="AD5" s="14" t="s">
        <v>13</v>
      </c>
    </row>
    <row r="6" spans="1:30">
      <c r="A6" s="15" t="s">
        <v>18</v>
      </c>
      <c r="B6" s="16"/>
      <c r="C6" s="17">
        <f t="shared" ref="C6:AD6" si="0">SUM(C7:C10)</f>
        <v>75</v>
      </c>
      <c r="D6" s="17">
        <f>SUM(D7:D11)</f>
        <v>520.3</v>
      </c>
      <c r="E6" s="17">
        <f>SUM(E7:E11)</f>
        <v>484</v>
      </c>
      <c r="F6" s="17">
        <f>SUM(F7:F11)</f>
        <v>36.3</v>
      </c>
      <c r="G6" s="17">
        <f t="shared" si="0"/>
        <v>4</v>
      </c>
      <c r="H6" s="17">
        <f t="shared" si="0"/>
        <v>1</v>
      </c>
      <c r="I6" s="17">
        <f t="shared" si="0"/>
        <v>3</v>
      </c>
      <c r="J6" s="17">
        <f t="shared" si="0"/>
        <v>94.6</v>
      </c>
      <c r="K6" s="17">
        <f t="shared" si="0"/>
        <v>88</v>
      </c>
      <c r="L6" s="17">
        <f t="shared" si="0"/>
        <v>6.6</v>
      </c>
      <c r="M6" s="17">
        <f t="shared" si="0"/>
        <v>4</v>
      </c>
      <c r="N6" s="17">
        <f t="shared" si="0"/>
        <v>1</v>
      </c>
      <c r="O6" s="17">
        <f t="shared" si="0"/>
        <v>3</v>
      </c>
      <c r="P6" s="17">
        <f t="shared" si="0"/>
        <v>94.6</v>
      </c>
      <c r="Q6" s="17">
        <f t="shared" si="0"/>
        <v>88</v>
      </c>
      <c r="R6" s="17">
        <f t="shared" si="0"/>
        <v>6.6</v>
      </c>
      <c r="S6" s="17">
        <f t="shared" si="0"/>
        <v>1</v>
      </c>
      <c r="T6" s="17">
        <f t="shared" si="0"/>
        <v>1</v>
      </c>
      <c r="U6" s="17">
        <f t="shared" si="0"/>
        <v>0</v>
      </c>
      <c r="V6" s="17">
        <f t="shared" si="0"/>
        <v>43</v>
      </c>
      <c r="W6" s="17">
        <f t="shared" si="0"/>
        <v>40</v>
      </c>
      <c r="X6" s="17">
        <f t="shared" si="0"/>
        <v>3</v>
      </c>
      <c r="Y6" s="17">
        <f t="shared" si="0"/>
        <v>66</v>
      </c>
      <c r="Z6" s="17">
        <f t="shared" si="0"/>
        <v>60</v>
      </c>
      <c r="AA6" s="17">
        <f t="shared" si="0"/>
        <v>6</v>
      </c>
      <c r="AB6" s="17">
        <f t="shared" si="0"/>
        <v>283.8</v>
      </c>
      <c r="AC6" s="17">
        <f t="shared" si="0"/>
        <v>264</v>
      </c>
      <c r="AD6" s="17">
        <f t="shared" si="0"/>
        <v>19.8</v>
      </c>
    </row>
    <row r="7" spans="1:30">
      <c r="A7" s="18" t="s">
        <v>19</v>
      </c>
      <c r="B7" s="19">
        <v>0.3</v>
      </c>
      <c r="C7" s="20">
        <f>G7+M7+S7+Y7</f>
        <v>3</v>
      </c>
      <c r="D7" s="21">
        <f t="shared" ref="D7:F7" si="1">J7+P7+V7+AB7</f>
        <v>129</v>
      </c>
      <c r="E7" s="21">
        <f t="shared" si="1"/>
        <v>120</v>
      </c>
      <c r="F7" s="21">
        <f t="shared" si="1"/>
        <v>9</v>
      </c>
      <c r="G7" s="20">
        <f>H7+I7</f>
        <v>1</v>
      </c>
      <c r="H7" s="20">
        <v>1</v>
      </c>
      <c r="I7" s="23"/>
      <c r="J7" s="21">
        <f>K7+L7</f>
        <v>43</v>
      </c>
      <c r="K7" s="24">
        <f>(H7*50+I7*20)*80%</f>
        <v>40</v>
      </c>
      <c r="L7" s="25">
        <f>(H7*50+I7*20)*20%*B7</f>
        <v>3</v>
      </c>
      <c r="M7" s="20">
        <f>N7+O7</f>
        <v>1</v>
      </c>
      <c r="N7" s="23">
        <v>1</v>
      </c>
      <c r="O7" s="23"/>
      <c r="P7" s="21">
        <f>Q7+R7</f>
        <v>43</v>
      </c>
      <c r="Q7" s="24">
        <f>(N7*50+O7*20)*80%</f>
        <v>40</v>
      </c>
      <c r="R7" s="27">
        <f>(N7*50+O7*20)*20%*B7</f>
        <v>3</v>
      </c>
      <c r="S7" s="20">
        <f>T7+U7</f>
        <v>1</v>
      </c>
      <c r="T7" s="23">
        <v>1</v>
      </c>
      <c r="U7" s="23"/>
      <c r="V7" s="21">
        <f>W7+X7</f>
        <v>43</v>
      </c>
      <c r="W7" s="24">
        <f>(T7*50+U7*20)*80%</f>
        <v>40</v>
      </c>
      <c r="X7" s="25">
        <f>(T7*50+U7*20)*20%*B7</f>
        <v>3</v>
      </c>
      <c r="Y7" s="28"/>
      <c r="Z7" s="23"/>
      <c r="AA7" s="23"/>
      <c r="AB7" s="29">
        <f>AC7+AD7</f>
        <v>0</v>
      </c>
      <c r="AC7" s="30">
        <f>Y7*5*80%</f>
        <v>0</v>
      </c>
      <c r="AD7" s="29">
        <f>Y7*5*20%*B7</f>
        <v>0</v>
      </c>
    </row>
    <row r="8" spans="1:30">
      <c r="A8" s="18" t="s">
        <v>20</v>
      </c>
      <c r="B8" s="19">
        <v>0.3</v>
      </c>
      <c r="C8" s="20">
        <f>G8+M8+S8+Y8</f>
        <v>15</v>
      </c>
      <c r="D8" s="21">
        <f>J8+P8+V8+AB8</f>
        <v>90.3</v>
      </c>
      <c r="E8" s="21">
        <f t="shared" ref="D8:F8" si="2">K8+Q8+W8+AC8</f>
        <v>84</v>
      </c>
      <c r="F8" s="21">
        <f t="shared" si="2"/>
        <v>6.3</v>
      </c>
      <c r="G8" s="20">
        <f>H8+I8</f>
        <v>1</v>
      </c>
      <c r="H8" s="20"/>
      <c r="I8" s="23">
        <v>1</v>
      </c>
      <c r="J8" s="21">
        <f>K8+L8</f>
        <v>17.2</v>
      </c>
      <c r="K8" s="24">
        <f>(H8*50+I8*20)*80%</f>
        <v>16</v>
      </c>
      <c r="L8" s="25">
        <f>(H8*50+I8*20)*20%*B8</f>
        <v>1.2</v>
      </c>
      <c r="M8" s="20">
        <f>N8+O8</f>
        <v>1</v>
      </c>
      <c r="N8" s="23"/>
      <c r="O8" s="23">
        <v>1</v>
      </c>
      <c r="P8" s="21">
        <f>Q8+R8</f>
        <v>17.2</v>
      </c>
      <c r="Q8" s="24">
        <f>(N8*50+O8*20)*80%</f>
        <v>16</v>
      </c>
      <c r="R8" s="27">
        <f>(N8*50+O8*20)*20%*B8</f>
        <v>1.2</v>
      </c>
      <c r="S8" s="20"/>
      <c r="T8" s="23"/>
      <c r="U8" s="28"/>
      <c r="V8" s="21"/>
      <c r="W8" s="24"/>
      <c r="X8" s="25">
        <f>(T8*50+U8*20)*20%*B8</f>
        <v>0</v>
      </c>
      <c r="Y8" s="23">
        <v>13</v>
      </c>
      <c r="Z8" s="23">
        <v>7</v>
      </c>
      <c r="AA8" s="23">
        <v>6</v>
      </c>
      <c r="AB8" s="29">
        <f>AC8+AD8</f>
        <v>55.9</v>
      </c>
      <c r="AC8" s="30">
        <v>52</v>
      </c>
      <c r="AD8" s="29">
        <v>3.9</v>
      </c>
    </row>
    <row r="9" spans="1:30">
      <c r="A9" s="18" t="s">
        <v>21</v>
      </c>
      <c r="B9" s="19">
        <v>0.3</v>
      </c>
      <c r="C9" s="20">
        <f>G9+M9+S9+Y9</f>
        <v>30</v>
      </c>
      <c r="D9" s="21">
        <f t="shared" ref="D9:F9" si="3">J9+P9+V9+AB9</f>
        <v>154.8</v>
      </c>
      <c r="E9" s="21">
        <f t="shared" si="3"/>
        <v>144</v>
      </c>
      <c r="F9" s="21">
        <f t="shared" si="3"/>
        <v>10.8</v>
      </c>
      <c r="G9" s="20">
        <f>H9+I9</f>
        <v>1</v>
      </c>
      <c r="H9" s="20"/>
      <c r="I9" s="23">
        <v>1</v>
      </c>
      <c r="J9" s="21">
        <f>K9+L9</f>
        <v>17.2</v>
      </c>
      <c r="K9" s="24">
        <f>(H9*50+I9*20)*80%</f>
        <v>16</v>
      </c>
      <c r="L9" s="25">
        <f>(H9*50+I9*20)*20%*B9</f>
        <v>1.2</v>
      </c>
      <c r="M9" s="20">
        <f>N9+O9</f>
        <v>1</v>
      </c>
      <c r="N9" s="23"/>
      <c r="O9" s="23">
        <v>1</v>
      </c>
      <c r="P9" s="21">
        <f>Q9+R9</f>
        <v>17.2</v>
      </c>
      <c r="Q9" s="24">
        <f>(N9*50+O9*20)*80%</f>
        <v>16</v>
      </c>
      <c r="R9" s="27">
        <f>(N9*50+O9*20)*20%*B9</f>
        <v>1.2</v>
      </c>
      <c r="S9" s="20"/>
      <c r="T9" s="23"/>
      <c r="U9" s="28"/>
      <c r="V9" s="21"/>
      <c r="W9" s="24"/>
      <c r="X9" s="25">
        <f>(T9*50+U9*20)*20%*B9</f>
        <v>0</v>
      </c>
      <c r="Y9" s="23">
        <v>28</v>
      </c>
      <c r="Z9" s="23">
        <v>28</v>
      </c>
      <c r="AA9" s="23">
        <v>0</v>
      </c>
      <c r="AB9" s="29">
        <f>AC9+AD9</f>
        <v>120.4</v>
      </c>
      <c r="AC9" s="30">
        <f>Y9*5*80%</f>
        <v>112</v>
      </c>
      <c r="AD9" s="29">
        <f>Y9*5*20%*B9</f>
        <v>8.4</v>
      </c>
    </row>
    <row r="10" spans="1:30">
      <c r="A10" s="18" t="s">
        <v>22</v>
      </c>
      <c r="B10" s="19">
        <v>0.3</v>
      </c>
      <c r="C10" s="20">
        <f>G10+M10+S10+Y10</f>
        <v>27</v>
      </c>
      <c r="D10" s="21">
        <f t="shared" ref="D10:F10" si="4">J10+P10+V10+AB10</f>
        <v>141.9</v>
      </c>
      <c r="E10" s="21">
        <f t="shared" si="4"/>
        <v>132</v>
      </c>
      <c r="F10" s="21">
        <f t="shared" si="4"/>
        <v>9.9</v>
      </c>
      <c r="G10" s="20">
        <f>H10+I10</f>
        <v>1</v>
      </c>
      <c r="H10" s="20"/>
      <c r="I10" s="23">
        <v>1</v>
      </c>
      <c r="J10" s="21">
        <f>K10+L10</f>
        <v>17.2</v>
      </c>
      <c r="K10" s="24">
        <f>(H10*50+I10*20)*80%</f>
        <v>16</v>
      </c>
      <c r="L10" s="25">
        <f>(H10*50+I10*20)*20%*B10</f>
        <v>1.2</v>
      </c>
      <c r="M10" s="20">
        <f>N10+O10</f>
        <v>1</v>
      </c>
      <c r="N10" s="23"/>
      <c r="O10" s="26">
        <v>1</v>
      </c>
      <c r="P10" s="21">
        <f>Q10+R10</f>
        <v>17.2</v>
      </c>
      <c r="Q10" s="24">
        <f>(N10*50+O10*20)*80%</f>
        <v>16</v>
      </c>
      <c r="R10" s="27">
        <f>(N10*50+O10*20)*20%*B10</f>
        <v>1.2</v>
      </c>
      <c r="S10" s="20"/>
      <c r="T10" s="23"/>
      <c r="U10" s="28"/>
      <c r="V10" s="21"/>
      <c r="W10" s="24"/>
      <c r="X10" s="25">
        <f>(T10*50+U10*20)*20%*B10</f>
        <v>0</v>
      </c>
      <c r="Y10" s="23">
        <v>25</v>
      </c>
      <c r="Z10" s="23">
        <v>25</v>
      </c>
      <c r="AA10" s="23">
        <v>0</v>
      </c>
      <c r="AB10" s="29">
        <f>AC10+AD10</f>
        <v>107.5</v>
      </c>
      <c r="AC10" s="30">
        <f>Y10*5*80%</f>
        <v>100</v>
      </c>
      <c r="AD10" s="29">
        <f>Y10*5*20%*B10</f>
        <v>7.5</v>
      </c>
    </row>
    <row r="11" spans="1:30">
      <c r="A11" s="18" t="s">
        <v>23</v>
      </c>
      <c r="B11" s="19">
        <v>0.3</v>
      </c>
      <c r="C11" s="20">
        <v>1</v>
      </c>
      <c r="D11" s="21">
        <v>4.3</v>
      </c>
      <c r="E11" s="21">
        <v>4</v>
      </c>
      <c r="F11" s="21">
        <v>0.3</v>
      </c>
      <c r="G11" s="20"/>
      <c r="H11" s="20"/>
      <c r="I11" s="23"/>
      <c r="J11" s="21"/>
      <c r="K11" s="24"/>
      <c r="L11" s="25"/>
      <c r="M11" s="20"/>
      <c r="N11" s="23"/>
      <c r="O11" s="26"/>
      <c r="P11" s="21"/>
      <c r="Q11" s="24"/>
      <c r="R11" s="27"/>
      <c r="S11" s="20"/>
      <c r="T11" s="23"/>
      <c r="U11" s="28"/>
      <c r="V11" s="21"/>
      <c r="W11" s="24"/>
      <c r="X11" s="25"/>
      <c r="Y11" s="23">
        <v>1</v>
      </c>
      <c r="Z11" s="23">
        <v>1</v>
      </c>
      <c r="AA11" s="23">
        <v>0</v>
      </c>
      <c r="AB11" s="29">
        <v>4.3</v>
      </c>
      <c r="AC11" s="30">
        <v>4</v>
      </c>
      <c r="AD11" s="29">
        <v>0.3</v>
      </c>
    </row>
  </sheetData>
  <mergeCells count="18">
    <mergeCell ref="A2:AD2"/>
    <mergeCell ref="C3:F3"/>
    <mergeCell ref="G3:L3"/>
    <mergeCell ref="M3:R3"/>
    <mergeCell ref="S3:X3"/>
    <mergeCell ref="Y3:AD3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3:A5"/>
    <mergeCell ref="B3:B5"/>
    <mergeCell ref="C4:C5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2022-03-30T17:36:00Z</dcterms:created>
  <dcterms:modified xsi:type="dcterms:W3CDTF">2022-04-02T09:52:52Z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